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5-May\"/>
    </mc:Choice>
  </mc:AlternateContent>
  <xr:revisionPtr revIDLastSave="0" documentId="13_ncr:1_{72891CF9-BB88-4B4B-A170-8849D9A76EFD}" xr6:coauthVersionLast="47" xr6:coauthVersionMax="47" xr10:uidLastSave="{00000000-0000-0000-0000-000000000000}"/>
  <bookViews>
    <workbookView xWindow="28680" yWindow="-105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5" i="20" l="1"/>
  <c r="F235" i="20"/>
  <c r="C235" i="20"/>
  <c r="L230" i="10"/>
  <c r="K230" i="10"/>
  <c r="J230" i="10"/>
  <c r="N230" i="10" s="1"/>
  <c r="I230" i="10"/>
  <c r="M230" i="10" s="1"/>
  <c r="F230" i="10"/>
  <c r="E230" i="10"/>
  <c r="G230" i="10" s="1"/>
  <c r="D230" i="10"/>
  <c r="D271" i="10" s="1"/>
  <c r="C230" i="10"/>
  <c r="N229" i="10"/>
  <c r="M229" i="10"/>
  <c r="L229" i="10"/>
  <c r="K229" i="10"/>
  <c r="J229" i="10"/>
  <c r="I229" i="10"/>
  <c r="F229" i="10"/>
  <c r="E229" i="10"/>
  <c r="D229" i="10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295" i="10" l="1"/>
  <c r="H295" i="10" s="1"/>
  <c r="H230" i="10"/>
  <c r="C271" i="10"/>
  <c r="G229" i="10"/>
  <c r="H229" i="10"/>
  <c r="J295" i="10"/>
  <c r="D341" i="10"/>
  <c r="H341" i="10" s="1"/>
  <c r="I295" i="10"/>
  <c r="C341" i="10" s="1"/>
  <c r="G341" i="10" s="1"/>
  <c r="I271" i="10"/>
  <c r="M271" i="10" s="1"/>
  <c r="N295" i="10"/>
  <c r="G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<sst xmlns="http://schemas.openxmlformats.org/spreadsheetml/2006/main" count="2241" uniqueCount="687">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</sst>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202602939.31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{5F5530A7-9626-4626-BA26-D41015AD253F}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8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8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27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27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27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27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27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27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27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27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AU298" sqref="AU298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9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1321</v>
      </c>
      <c r="AX298" s="51"/>
      <c r="AY298">
        <v>2025</v>
      </c>
      <c r="AZ298">
        <f t="shared" si="46"/>
        <v>106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202602939.31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9403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202602939.31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0" activePane="bottomLeft" state="frozen"/>
      <selection pane="bottomLeft" activeCell="F235" sqref="F235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770</v>
      </c>
      <c r="D240" s="293">
        <f>SUM(D228:D239)</f>
        <v>21</v>
      </c>
      <c r="E240" s="293">
        <f>SUM(E228:E239)</f>
        <v>171</v>
      </c>
      <c r="F240" s="293">
        <f>SUM(F228:F239)</f>
        <v>35</v>
      </c>
      <c r="G240" s="297">
        <f>SUM(G228:G239)</f>
        <v>134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3" activePane="bottomLeft" state="frozen"/>
      <selection pane="bottomLeft" activeCell="D234" sqref="D234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08">(C253-E253)/C253</f>
        <v>-0.93846153846153846</v>
      </c>
      <c r="H253" s="520">
        <f t="shared" si="108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08"/>
        <v>-9.7402597402597407E-2</v>
      </c>
      <c r="H254" s="520">
        <f t="shared" si="108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08"/>
        <v>-0.23200000000000001</v>
      </c>
      <c r="H255" s="520">
        <f t="shared" si="108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09">(I255-K255)/I255</f>
        <v>-0.65714285714285714</v>
      </c>
      <c r="N255" s="520">
        <f t="shared" si="109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08"/>
        <v>-0.22789783889980353</v>
      </c>
      <c r="H256" s="520">
        <f t="shared" si="108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09"/>
        <v>-9.375E-2</v>
      </c>
      <c r="N256" s="520">
        <f t="shared" si="109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08"/>
        <v>0.12991452991452992</v>
      </c>
      <c r="H257" s="520">
        <f t="shared" si="108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09"/>
        <v>0.1111111111111111</v>
      </c>
      <c r="N257" s="520">
        <f t="shared" si="109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10">(C259-E259)/C259</f>
        <v>0.25642857142857145</v>
      </c>
      <c r="H259" s="520">
        <f t="shared" si="110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11">(I259-K259)/I259</f>
        <v>0.10169491525423729</v>
      </c>
      <c r="N259" s="520">
        <f t="shared" si="111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10"/>
        <v>-0.13636363636363635</v>
      </c>
      <c r="H260" s="520">
        <f t="shared" si="110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11"/>
        <v>-5.3571428571428568E-2</v>
      </c>
      <c r="N260" s="520">
        <f t="shared" si="111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12">(C261-E261)/C261</f>
        <v>0.16190476190476191</v>
      </c>
      <c r="H261" s="520">
        <f t="shared" si="110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11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12"/>
        <v>0.14881297046902142</v>
      </c>
      <c r="H262" s="520">
        <f t="shared" ref="H262:H267" si="113">(D262-F262)/D262</f>
        <v>0.18657433496875203</v>
      </c>
      <c r="I262" s="105">
        <f>SUM(I119:I130)</f>
        <v>51</v>
      </c>
      <c r="J262" s="115">
        <f>SUM(J119:J249)</f>
        <v>1598197703.7390001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4">(I262-K262)/I262</f>
        <v>-0.47058823529411764</v>
      </c>
      <c r="N262" s="520">
        <f t="shared" si="114"/>
        <v>0.93418074306833143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4372111364.2200003</v>
      </c>
      <c r="G263" s="520">
        <f t="shared" si="112"/>
        <v>0.28458989229494613</v>
      </c>
      <c r="H263" s="520">
        <f t="shared" si="113"/>
        <v>-8.1979001463930565</v>
      </c>
      <c r="I263" s="105">
        <f>SUM(I131:I142)</f>
        <v>80</v>
      </c>
      <c r="J263" s="115">
        <f>SUM(J131:J250)</f>
        <v>1525568647.1390002</v>
      </c>
      <c r="K263" s="105">
        <f>SUM(K131:K142)</f>
        <v>51</v>
      </c>
      <c r="L263" s="115">
        <f>SUM(L131:L250)</f>
        <v>1468654447.299</v>
      </c>
      <c r="M263" s="520">
        <f t="shared" si="114"/>
        <v>0.36249999999999999</v>
      </c>
      <c r="N263" s="520">
        <f t="shared" si="114"/>
        <v>3.7306875666811269E-2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17942</v>
      </c>
      <c r="D264" s="123">
        <f>SUM(D143:D249)</f>
        <v>3837227691.1400008</v>
      </c>
      <c r="E264" s="124">
        <f>SUM(E143:E249)</f>
        <v>19113</v>
      </c>
      <c r="F264" s="123">
        <f>SUM(F143:F251)</f>
        <v>4005490986.1200013</v>
      </c>
      <c r="G264" s="520">
        <f t="shared" si="112"/>
        <v>-6.5265856649202994E-2</v>
      </c>
      <c r="H264" s="520">
        <f t="shared" si="113"/>
        <v>-4.3850224308688651E-2</v>
      </c>
      <c r="I264" s="105">
        <f>SUM(I143:I249)</f>
        <v>609</v>
      </c>
      <c r="J264" s="115">
        <f>SUM(J143:J251)</f>
        <v>1382848224.9790001</v>
      </c>
      <c r="K264" s="105">
        <f>SUM(K143:K249)</f>
        <v>631</v>
      </c>
      <c r="L264" s="115">
        <f>SUM(L143:L251)</f>
        <v>1396025390.6990001</v>
      </c>
      <c r="M264" s="520">
        <f t="shared" si="114"/>
        <v>-3.6124794745484398E-2</v>
      </c>
      <c r="N264" s="537">
        <f t="shared" si="114"/>
        <v>-9.5290036042821238E-3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5">SUM(C155:C166)</f>
        <v>3024</v>
      </c>
      <c r="D265" s="524">
        <f t="shared" si="115"/>
        <v>602250355.85000002</v>
      </c>
      <c r="E265" s="526">
        <f t="shared" si="115"/>
        <v>3137</v>
      </c>
      <c r="F265" s="500">
        <f t="shared" si="115"/>
        <v>593981144.35000002</v>
      </c>
      <c r="G265" s="520">
        <f t="shared" si="112"/>
        <v>-3.7367724867724869E-2</v>
      </c>
      <c r="H265" s="520">
        <f t="shared" si="113"/>
        <v>1.3730521567445246E-2</v>
      </c>
      <c r="I265" s="124">
        <f t="shared" ref="I265:L266" si="116">SUM(I155:I166)</f>
        <v>68</v>
      </c>
      <c r="J265" s="500">
        <f t="shared" si="116"/>
        <v>163801963.78999999</v>
      </c>
      <c r="K265" s="124">
        <f t="shared" si="116"/>
        <v>108</v>
      </c>
      <c r="L265" s="500">
        <f t="shared" si="116"/>
        <v>154033146.99000001</v>
      </c>
      <c r="M265" s="520">
        <f t="shared" ref="M265:N267" si="117">(I265-K265)/I265</f>
        <v>-0.58823529411764708</v>
      </c>
      <c r="N265" s="520">
        <f t="shared" si="117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5"/>
        <v>2943</v>
      </c>
      <c r="D266" s="524">
        <f t="shared" si="115"/>
        <v>589695858.70999992</v>
      </c>
      <c r="E266" s="526">
        <f t="shared" si="115"/>
        <v>3271</v>
      </c>
      <c r="F266" s="500">
        <f t="shared" si="115"/>
        <v>615492757.96000004</v>
      </c>
      <c r="G266" s="520">
        <f t="shared" si="112"/>
        <v>-0.11145090044172613</v>
      </c>
      <c r="H266" s="520">
        <f t="shared" si="113"/>
        <v>-4.374610889490152E-2</v>
      </c>
      <c r="I266" s="124">
        <f t="shared" si="116"/>
        <v>60</v>
      </c>
      <c r="J266" s="500">
        <f t="shared" si="116"/>
        <v>151274416.78999999</v>
      </c>
      <c r="K266" s="124">
        <f t="shared" si="116"/>
        <v>104</v>
      </c>
      <c r="L266" s="500">
        <f t="shared" si="116"/>
        <v>141886718.99000001</v>
      </c>
      <c r="M266" s="520">
        <f t="shared" si="117"/>
        <v>-0.73333333333333328</v>
      </c>
      <c r="N266" s="520">
        <f t="shared" si="117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12"/>
        <v>-0.10972477064220183</v>
      </c>
      <c r="H267" s="520">
        <f t="shared" si="113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17"/>
        <v>0.34090909090909088</v>
      </c>
      <c r="N267" s="520">
        <f t="shared" si="117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18">(C268-E268)/C268</f>
        <v>-2.5985275010827199E-2</v>
      </c>
      <c r="H268" s="520">
        <f t="shared" si="118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19">(I268-K268)/I268</f>
        <v>0.26666666666666666</v>
      </c>
      <c r="N268" s="520">
        <f t="shared" si="119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18"/>
        <v>5.9040590405904057E-2</v>
      </c>
      <c r="H269" s="520">
        <f t="shared" si="118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19"/>
        <v>0.16279069767441862</v>
      </c>
      <c r="N269" s="520">
        <f t="shared" si="119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18"/>
        <v>-0.31166797180892719</v>
      </c>
      <c r="H270" s="520">
        <f t="shared" si="118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19"/>
        <v>-0.5</v>
      </c>
      <c r="N270" s="520">
        <f t="shared" si="119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494</v>
      </c>
      <c r="D271" s="524">
        <f>SUM(D227:D238)</f>
        <v>105823080.33</v>
      </c>
      <c r="E271" s="526">
        <f>SUM(E215:E226)</f>
        <v>2018</v>
      </c>
      <c r="F271" s="524">
        <f>SUM(F215:F226)</f>
        <v>424021030.56</v>
      </c>
      <c r="G271" s="520">
        <f t="shared" ref="G271" si="120">(C271-E271)/C271</f>
        <v>-3.0850202429149798</v>
      </c>
      <c r="H271" s="520">
        <f t="shared" ref="H271" si="121">(D271-F271)/D271</f>
        <v>-3.0068861087555532</v>
      </c>
      <c r="I271" s="526">
        <f>SUM(I227:I238)</f>
        <v>18</v>
      </c>
      <c r="J271" s="524">
        <f>SUM(J227:J238)</f>
        <v>26602576.16</v>
      </c>
      <c r="K271" s="526">
        <f>SUM(K215:K226)</f>
        <v>93</v>
      </c>
      <c r="L271" s="524">
        <f>SUM(L215:L226)</f>
        <v>112782633.529</v>
      </c>
      <c r="M271" s="520">
        <f t="shared" ref="M271" si="122">(I271-K271)/I271</f>
        <v>-4.166666666666667</v>
      </c>
      <c r="N271" s="520">
        <f t="shared" ref="N271" si="123">(J271-L271)/J271</f>
        <v>-3.2395380376198877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4">(C277-E277)/C277</f>
        <v>-1.4404624277456648</v>
      </c>
      <c r="H277" s="520">
        <f t="shared" si="124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5">(I277-K277)/I277</f>
        <v>3.2786885245901641E-2</v>
      </c>
      <c r="N277" s="520">
        <f t="shared" ref="N277:N294" si="126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4"/>
        <v>-6.0049019607843139E-2</v>
      </c>
      <c r="H278" s="520">
        <f t="shared" si="124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5"/>
        <v>-1.0677966101694916</v>
      </c>
      <c r="N278" s="520">
        <f t="shared" si="126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4"/>
        <v>-0.45454545454545453</v>
      </c>
      <c r="H279" s="520">
        <f t="shared" si="124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5"/>
        <v>-0.37209302325581395</v>
      </c>
      <c r="N279" s="520">
        <f t="shared" si="126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27">(C280-E280)/C280</f>
        <v>1.7793594306049821E-3</v>
      </c>
      <c r="H280" s="520">
        <f t="shared" si="127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28">(I280-K280)/I280</f>
        <v>-0.43333333333333335</v>
      </c>
      <c r="N280" s="520">
        <f t="shared" si="126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27"/>
        <v>-5.8380414312617701E-2</v>
      </c>
      <c r="H281" s="520">
        <f t="shared" si="127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28"/>
        <v>0.26829268292682928</v>
      </c>
      <c r="N281" s="520">
        <f t="shared" si="126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27"/>
        <v>0.43208556149732619</v>
      </c>
      <c r="H282" s="520">
        <f t="shared" si="127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28"/>
        <v>0.14583333333333334</v>
      </c>
      <c r="N282" s="520">
        <f t="shared" si="126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29">(C283-E283)/C283</f>
        <v>0.28297546012269936</v>
      </c>
      <c r="H283" s="520">
        <f t="shared" si="129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30">(I283-K283)/I283</f>
        <v>0.04</v>
      </c>
      <c r="N283" s="520">
        <f t="shared" si="126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29"/>
        <v>4.7479912344777213E-2</v>
      </c>
      <c r="H284" s="520">
        <f t="shared" si="129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30"/>
        <v>7.407407407407407E-2</v>
      </c>
      <c r="N284" s="520">
        <f t="shared" si="126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29"/>
        <v>4.9305555555555554E-2</v>
      </c>
      <c r="H285" s="520">
        <f t="shared" si="129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30"/>
        <v>0.20588235294117646</v>
      </c>
      <c r="N285" s="520">
        <f t="shared" si="126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31">(C286-E286)/C286</f>
        <v>7.4550128534704371E-2</v>
      </c>
      <c r="H286" s="520">
        <f t="shared" si="131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32">(I286-K286)/I286</f>
        <v>-3.0303030303030304E-2</v>
      </c>
      <c r="N286" s="520">
        <f t="shared" si="126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31"/>
        <v>0.28689275893675525</v>
      </c>
      <c r="H287" s="520">
        <f t="shared" si="131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32"/>
        <v>0.16455696202531644</v>
      </c>
      <c r="N287" s="520">
        <f t="shared" si="126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33">SUM(C140:C151)</f>
        <v>3044</v>
      </c>
      <c r="D288" s="123">
        <f t="shared" si="133"/>
        <v>565669330.77999997</v>
      </c>
      <c r="E288" s="124">
        <f t="shared" si="133"/>
        <v>2182</v>
      </c>
      <c r="F288" s="123">
        <f t="shared" si="133"/>
        <v>435729574.30000007</v>
      </c>
      <c r="G288" s="520">
        <f t="shared" si="131"/>
        <v>0.28318002628120892</v>
      </c>
      <c r="H288" s="520">
        <f t="shared" si="131"/>
        <v>0.22970974279412729</v>
      </c>
      <c r="I288" s="105">
        <f t="shared" ref="I288:L290" si="134">SUM(I140:I151)</f>
        <v>79</v>
      </c>
      <c r="J288" s="115">
        <f t="shared" si="134"/>
        <v>119827840.27</v>
      </c>
      <c r="K288" s="105">
        <f t="shared" si="134"/>
        <v>79</v>
      </c>
      <c r="L288" s="115">
        <f t="shared" si="134"/>
        <v>152909654.16</v>
      </c>
      <c r="M288" s="520">
        <f t="shared" si="132"/>
        <v>0</v>
      </c>
      <c r="N288" s="520">
        <f t="shared" si="126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33"/>
        <v>2917</v>
      </c>
      <c r="D289" s="123">
        <f t="shared" si="133"/>
        <v>549354680.15999997</v>
      </c>
      <c r="E289" s="526">
        <f t="shared" si="133"/>
        <v>2259</v>
      </c>
      <c r="F289" s="123">
        <f t="shared" si="133"/>
        <v>449868429.35000002</v>
      </c>
      <c r="G289" s="521">
        <f t="shared" ref="G289:H291" si="135">(C289-E289)/C289</f>
        <v>0.22557422008913267</v>
      </c>
      <c r="H289" s="521">
        <f t="shared" si="135"/>
        <v>0.18109657458643019</v>
      </c>
      <c r="I289" s="526">
        <f t="shared" si="134"/>
        <v>94</v>
      </c>
      <c r="J289" s="500">
        <f t="shared" si="134"/>
        <v>139656528.30000001</v>
      </c>
      <c r="K289" s="526">
        <f t="shared" si="134"/>
        <v>80</v>
      </c>
      <c r="L289" s="500">
        <f t="shared" si="134"/>
        <v>147112955.16</v>
      </c>
      <c r="M289" s="521">
        <f t="shared" ref="M289:M291" si="136">(I289-K289)/I289</f>
        <v>0.14893617021276595</v>
      </c>
      <c r="N289" s="521">
        <f t="shared" si="126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33"/>
        <v>2943</v>
      </c>
      <c r="D290" s="123">
        <f t="shared" si="133"/>
        <v>553223983.72000003</v>
      </c>
      <c r="E290" s="526">
        <f t="shared" si="133"/>
        <v>2297</v>
      </c>
      <c r="F290" s="123">
        <f t="shared" si="133"/>
        <v>458762857.50999999</v>
      </c>
      <c r="G290" s="520">
        <f t="shared" si="135"/>
        <v>0.21950390757730207</v>
      </c>
      <c r="H290" s="520">
        <f t="shared" si="135"/>
        <v>0.17074662160310297</v>
      </c>
      <c r="I290" s="526">
        <f t="shared" si="134"/>
        <v>101</v>
      </c>
      <c r="J290" s="500">
        <f t="shared" si="134"/>
        <v>134997090.30000001</v>
      </c>
      <c r="K290" s="526">
        <f t="shared" si="134"/>
        <v>86</v>
      </c>
      <c r="L290" s="500">
        <f t="shared" si="134"/>
        <v>150273254.56</v>
      </c>
      <c r="M290" s="520">
        <f t="shared" si="136"/>
        <v>0.14851485148514851</v>
      </c>
      <c r="N290" s="520">
        <f t="shared" si="126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5"/>
        <v>6.2843676355066776E-3</v>
      </c>
      <c r="H291" s="535">
        <f t="shared" si="135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36"/>
        <v>0.23809523809523808</v>
      </c>
      <c r="N291" s="535">
        <f t="shared" si="126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37">(C292-E292)/C292</f>
        <v>-0.11179110567115463</v>
      </c>
      <c r="H292" s="535">
        <f t="shared" si="137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38">(I292-K292)/I292</f>
        <v>0.16981132075471697</v>
      </c>
      <c r="N292" s="535">
        <f t="shared" si="126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37"/>
        <v>-7.477820025348543E-2</v>
      </c>
      <c r="H293" s="535">
        <f t="shared" si="137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38"/>
        <v>0.11956521739130435</v>
      </c>
      <c r="N293" s="535">
        <f t="shared" si="126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39">SUM(C212:C223)</f>
        <v>1661</v>
      </c>
      <c r="D294" s="524">
        <f t="shared" si="139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37"/>
        <v>-0.39012642986152918</v>
      </c>
      <c r="H294" s="535">
        <f t="shared" si="137"/>
        <v>-0.45004106963373469</v>
      </c>
      <c r="I294" s="526">
        <f t="shared" ref="I294:J294" si="140">SUM(I212:I223)</f>
        <v>66</v>
      </c>
      <c r="J294" s="524">
        <f t="shared" si="140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38"/>
        <v>-0.59090909090909094</v>
      </c>
      <c r="N294" s="535">
        <f t="shared" si="126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768</v>
      </c>
      <c r="D295" s="524">
        <f>SUM(D224:D235)</f>
        <v>169347983.13</v>
      </c>
      <c r="E295" s="526">
        <f>SUM(E212:E223)</f>
        <v>2336</v>
      </c>
      <c r="F295" s="524">
        <f>SUM(F212:F223)</f>
        <v>576224190.19000006</v>
      </c>
      <c r="G295" s="535">
        <f t="shared" ref="G295" si="141">(C295-E295)/C295</f>
        <v>-2.0416666666666665</v>
      </c>
      <c r="H295" s="535">
        <f t="shared" ref="H295" si="142">(D295-F295)/D295</f>
        <v>-2.4026043861866455</v>
      </c>
      <c r="I295" s="526">
        <f>SUM(I224:I235)</f>
        <v>32</v>
      </c>
      <c r="J295" s="524">
        <f>SUM(J224:J235)</f>
        <v>84235301.159999996</v>
      </c>
      <c r="K295" s="526">
        <f>SUM(K212:K223)</f>
        <v>86</v>
      </c>
      <c r="L295" s="524">
        <f>SUM(L212:L223)</f>
        <v>134623414.68900001</v>
      </c>
      <c r="M295" s="535">
        <f t="shared" ref="M295" si="143">(I295-K295)/I295</f>
        <v>-1.6875</v>
      </c>
      <c r="N295" s="535">
        <f t="shared" ref="N295" si="144">(J295-L295)/J295</f>
        <v>-0.59818286199619275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5">SUM(C253,I253)</f>
        <v>952</v>
      </c>
      <c r="D301" s="115">
        <f t="shared" ref="D301:D317" si="146">SUM(D253,J253)</f>
        <v>291727545</v>
      </c>
      <c r="E301" s="120">
        <f t="shared" ref="E301:E317" si="147">SUM(E253,K253)</f>
        <v>1749</v>
      </c>
      <c r="F301" s="115">
        <f t="shared" ref="F301:F317" si="148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5"/>
        <v>828</v>
      </c>
      <c r="D302" s="115">
        <f t="shared" si="146"/>
        <v>228801922</v>
      </c>
      <c r="E302" s="120">
        <f t="shared" si="147"/>
        <v>952</v>
      </c>
      <c r="F302" s="115">
        <f t="shared" si="148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5"/>
        <v>660</v>
      </c>
      <c r="D303" s="115">
        <f t="shared" si="146"/>
        <v>172705843</v>
      </c>
      <c r="E303" s="120">
        <f t="shared" si="147"/>
        <v>828</v>
      </c>
      <c r="F303" s="115">
        <f t="shared" si="148"/>
        <v>228801922</v>
      </c>
      <c r="G303" s="520">
        <f t="shared" ref="G303:H305" si="149">(C303-E303)/C303</f>
        <v>-0.25454545454545452</v>
      </c>
      <c r="H303" s="520">
        <f t="shared" si="149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5"/>
        <v>541</v>
      </c>
      <c r="D304" s="115">
        <f t="shared" si="146"/>
        <v>149698746</v>
      </c>
      <c r="E304" s="120">
        <f t="shared" si="147"/>
        <v>660</v>
      </c>
      <c r="F304" s="115">
        <f t="shared" si="148"/>
        <v>172705843</v>
      </c>
      <c r="G304" s="520">
        <f t="shared" si="149"/>
        <v>-0.21996303142329021</v>
      </c>
      <c r="H304" s="520">
        <f t="shared" si="149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5"/>
        <v>621</v>
      </c>
      <c r="D305" s="123">
        <f t="shared" si="146"/>
        <v>186450469</v>
      </c>
      <c r="E305" s="526">
        <f t="shared" si="147"/>
        <v>541</v>
      </c>
      <c r="F305" s="123">
        <f t="shared" si="148"/>
        <v>149698746</v>
      </c>
      <c r="G305" s="520">
        <f t="shared" si="149"/>
        <v>0.1288244766505636</v>
      </c>
      <c r="H305" s="520">
        <f t="shared" si="149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5"/>
        <v>1094</v>
      </c>
      <c r="D306" s="123">
        <f t="shared" si="146"/>
        <v>318570422.37</v>
      </c>
      <c r="E306" s="526">
        <f t="shared" si="147"/>
        <v>621</v>
      </c>
      <c r="F306" s="123">
        <f t="shared" si="148"/>
        <v>186450469</v>
      </c>
      <c r="G306" s="520">
        <f t="shared" ref="G306:H308" si="150">(C306-E306)/C306</f>
        <v>0.43235831809872027</v>
      </c>
      <c r="H306" s="520">
        <f t="shared" si="150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5"/>
        <v>1459</v>
      </c>
      <c r="D307" s="212">
        <f t="shared" si="146"/>
        <v>336291184.09000003</v>
      </c>
      <c r="E307" s="527">
        <f t="shared" si="147"/>
        <v>1094</v>
      </c>
      <c r="F307" s="212">
        <f t="shared" si="148"/>
        <v>318570422.37</v>
      </c>
      <c r="G307" s="520">
        <f t="shared" si="150"/>
        <v>0.25017135023989034</v>
      </c>
      <c r="H307" s="520">
        <f t="shared" si="150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5"/>
        <v>1288</v>
      </c>
      <c r="D308" s="525">
        <f t="shared" si="146"/>
        <v>308060039.94999999</v>
      </c>
      <c r="E308" s="527">
        <f t="shared" si="147"/>
        <v>1459</v>
      </c>
      <c r="F308" s="525">
        <f t="shared" si="148"/>
        <v>336291184.09000003</v>
      </c>
      <c r="G308" s="520">
        <f t="shared" si="150"/>
        <v>-0.13276397515527949</v>
      </c>
      <c r="H308" s="520">
        <f t="shared" si="150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5"/>
        <v>1545</v>
      </c>
      <c r="D309" s="525">
        <f t="shared" si="146"/>
        <v>403410610.15999997</v>
      </c>
      <c r="E309" s="527">
        <f t="shared" si="147"/>
        <v>1288</v>
      </c>
      <c r="F309" s="525">
        <f t="shared" si="148"/>
        <v>308060039.94999999</v>
      </c>
      <c r="G309" s="520">
        <f t="shared" ref="G309:H311" si="151">(C309-E309)/C309</f>
        <v>0.16634304207119741</v>
      </c>
      <c r="H309" s="520">
        <f t="shared" si="151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5"/>
        <v>1778</v>
      </c>
      <c r="D310" s="525">
        <f t="shared" si="146"/>
        <v>1964818081.839</v>
      </c>
      <c r="E310" s="527">
        <f t="shared" si="147"/>
        <v>1545</v>
      </c>
      <c r="F310" s="525">
        <f t="shared" si="148"/>
        <v>403410610.15999997</v>
      </c>
      <c r="G310" s="520">
        <f t="shared" si="151"/>
        <v>0.13104611923509563</v>
      </c>
      <c r="H310" s="520">
        <f t="shared" si="151"/>
        <v>0.79468297147264544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5"/>
        <v>2494</v>
      </c>
      <c r="D311" s="525">
        <f t="shared" si="146"/>
        <v>2000906636.7490001</v>
      </c>
      <c r="E311" s="527">
        <f t="shared" si="147"/>
        <v>1778</v>
      </c>
      <c r="F311" s="525">
        <f t="shared" si="148"/>
        <v>5840765811.5190001</v>
      </c>
      <c r="G311" s="520">
        <f t="shared" si="151"/>
        <v>0.28708901363271855</v>
      </c>
      <c r="H311" s="520">
        <f t="shared" si="151"/>
        <v>-1.9190596423873443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5"/>
        <v>18551</v>
      </c>
      <c r="D312" s="525">
        <f t="shared" si="146"/>
        <v>5220075916.1190014</v>
      </c>
      <c r="E312" s="527">
        <f t="shared" si="147"/>
        <v>19744</v>
      </c>
      <c r="F312" s="525">
        <f t="shared" si="148"/>
        <v>5401516376.8190012</v>
      </c>
      <c r="G312" s="520">
        <f t="shared" ref="G312:H314" si="152">(C312-E312)/C312</f>
        <v>-6.4309201660287849E-2</v>
      </c>
      <c r="H312" s="520">
        <f t="shared" si="152"/>
        <v>-3.4758203446760665E-2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5"/>
        <v>3092</v>
      </c>
      <c r="D313" s="525">
        <f t="shared" si="146"/>
        <v>766052319.63999999</v>
      </c>
      <c r="E313" s="527">
        <f t="shared" si="147"/>
        <v>3245</v>
      </c>
      <c r="F313" s="525">
        <f t="shared" si="148"/>
        <v>748014291.34000003</v>
      </c>
      <c r="G313" s="521">
        <f t="shared" si="152"/>
        <v>-4.9482535575679172E-2</v>
      </c>
      <c r="H313" s="521">
        <f t="shared" si="152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5"/>
        <v>3003</v>
      </c>
      <c r="D314" s="525">
        <f t="shared" si="146"/>
        <v>740970275.49999988</v>
      </c>
      <c r="E314" s="527">
        <f t="shared" si="147"/>
        <v>3375</v>
      </c>
      <c r="F314" s="525">
        <f t="shared" si="148"/>
        <v>757379476.95000005</v>
      </c>
      <c r="G314" s="521">
        <f t="shared" si="152"/>
        <v>-0.12387612387612387</v>
      </c>
      <c r="H314" s="521">
        <f t="shared" si="152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5"/>
        <v>2813</v>
      </c>
      <c r="D315" s="525">
        <f t="shared" si="146"/>
        <v>883192038.35000002</v>
      </c>
      <c r="E315" s="527">
        <f t="shared" si="147"/>
        <v>3082</v>
      </c>
      <c r="F315" s="525">
        <f t="shared" si="148"/>
        <v>757607061.6400001</v>
      </c>
      <c r="G315" s="521">
        <f t="shared" ref="G315:H317" si="153">(C315-E315)/C315</f>
        <v>-9.562744400995378E-2</v>
      </c>
      <c r="H315" s="521">
        <f t="shared" si="153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5"/>
        <v>2414</v>
      </c>
      <c r="D316" s="525">
        <f t="shared" si="146"/>
        <v>819749009.5</v>
      </c>
      <c r="E316" s="527">
        <f t="shared" si="147"/>
        <v>2446</v>
      </c>
      <c r="F316" s="525">
        <f t="shared" si="148"/>
        <v>737067754.33999991</v>
      </c>
      <c r="G316" s="521">
        <f t="shared" si="153"/>
        <v>-1.3256006628003313E-2</v>
      </c>
      <c r="H316" s="521">
        <f t="shared" si="153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5"/>
        <v>2254</v>
      </c>
      <c r="D317" s="525">
        <f t="shared" si="146"/>
        <v>710847604.87900007</v>
      </c>
      <c r="E317" s="527">
        <f t="shared" si="147"/>
        <v>2112</v>
      </c>
      <c r="F317" s="525">
        <f t="shared" si="148"/>
        <v>877444923.33999991</v>
      </c>
      <c r="G317" s="521">
        <f t="shared" si="153"/>
        <v>6.2999112688553682E-2</v>
      </c>
      <c r="H317" s="521">
        <f t="shared" si="153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4">(C318-E318)/C318</f>
        <v>-0.31876412961567446</v>
      </c>
      <c r="H318" s="521">
        <f t="shared" ref="H318" si="155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56">SUM(C277,I277)</f>
        <v>987</v>
      </c>
      <c r="D323" s="115">
        <f t="shared" ref="D323:D339" si="157">SUM(D277,J277)</f>
        <v>363334556</v>
      </c>
      <c r="E323" s="120">
        <f t="shared" ref="E323:E339" si="158">SUM(E277,K277)</f>
        <v>2229</v>
      </c>
      <c r="F323" s="115">
        <f t="shared" ref="F323:F339" si="159">SUM(F277,L277)</f>
        <v>455750474</v>
      </c>
      <c r="G323" s="520">
        <f t="shared" ref="G323:H325" si="160">(C323-E323)/C323</f>
        <v>-1.2583586626139818</v>
      </c>
      <c r="H323" s="520">
        <f t="shared" si="160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56"/>
        <v>875</v>
      </c>
      <c r="D324" s="115">
        <f t="shared" si="157"/>
        <v>239068245</v>
      </c>
      <c r="E324" s="120">
        <f t="shared" si="158"/>
        <v>987</v>
      </c>
      <c r="F324" s="115">
        <f t="shared" si="159"/>
        <v>363334556</v>
      </c>
      <c r="G324" s="520">
        <f t="shared" si="160"/>
        <v>-0.128</v>
      </c>
      <c r="H324" s="520">
        <f t="shared" si="160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56"/>
        <v>604</v>
      </c>
      <c r="D325" s="115">
        <f t="shared" si="157"/>
        <v>161122222</v>
      </c>
      <c r="E325" s="120">
        <f t="shared" si="158"/>
        <v>875</v>
      </c>
      <c r="F325" s="115">
        <f t="shared" si="159"/>
        <v>239068245</v>
      </c>
      <c r="G325" s="520">
        <f t="shared" si="160"/>
        <v>-0.44867549668874174</v>
      </c>
      <c r="H325" s="520">
        <f t="shared" si="160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56"/>
        <v>592</v>
      </c>
      <c r="D326" s="115">
        <f t="shared" si="157"/>
        <v>152673982</v>
      </c>
      <c r="E326" s="120">
        <f t="shared" si="158"/>
        <v>604</v>
      </c>
      <c r="F326" s="115">
        <f t="shared" si="159"/>
        <v>161122222</v>
      </c>
      <c r="G326" s="520">
        <f t="shared" ref="G326:H328" si="161">(C326-E326)/C326</f>
        <v>-2.0270270270270271E-2</v>
      </c>
      <c r="H326" s="520">
        <f t="shared" si="161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56"/>
        <v>572</v>
      </c>
      <c r="D327" s="123">
        <f t="shared" si="157"/>
        <v>181853056</v>
      </c>
      <c r="E327" s="526">
        <f t="shared" si="158"/>
        <v>592</v>
      </c>
      <c r="F327" s="123">
        <f t="shared" si="159"/>
        <v>152673982</v>
      </c>
      <c r="G327" s="520">
        <f t="shared" si="161"/>
        <v>-3.4965034965034968E-2</v>
      </c>
      <c r="H327" s="520">
        <f t="shared" si="161"/>
        <v>0.16045413061411518</v>
      </c>
    </row>
    <row r="328" spans="1:12" hidden="1" x14ac:dyDescent="0.2">
      <c r="B328" s="211" t="s">
        <v>234</v>
      </c>
      <c r="C328" s="526">
        <f t="shared" si="156"/>
        <v>983</v>
      </c>
      <c r="D328" s="123">
        <f t="shared" si="157"/>
        <v>292539208.37</v>
      </c>
      <c r="E328" s="526">
        <f t="shared" si="158"/>
        <v>572</v>
      </c>
      <c r="F328" s="123">
        <f t="shared" si="159"/>
        <v>181853056</v>
      </c>
      <c r="G328" s="520">
        <f t="shared" si="161"/>
        <v>0.41810783316378436</v>
      </c>
      <c r="H328" s="520">
        <f t="shared" si="161"/>
        <v>0.3783634781359137</v>
      </c>
    </row>
    <row r="329" spans="1:12" hidden="1" x14ac:dyDescent="0.2">
      <c r="B329" s="211" t="s">
        <v>270</v>
      </c>
      <c r="C329" s="65">
        <f t="shared" si="156"/>
        <v>1354</v>
      </c>
      <c r="D329" s="66">
        <f t="shared" si="157"/>
        <v>322088140.10000002</v>
      </c>
      <c r="E329" s="65">
        <f t="shared" si="158"/>
        <v>983</v>
      </c>
      <c r="F329" s="66">
        <f t="shared" si="159"/>
        <v>292539208.37</v>
      </c>
      <c r="G329" s="520">
        <f t="shared" ref="G329:H331" si="162">(C329-E329)/C329</f>
        <v>0.27400295420974891</v>
      </c>
      <c r="H329" s="520">
        <f t="shared" si="162"/>
        <v>9.1741756529209184E-2</v>
      </c>
    </row>
    <row r="330" spans="1:12" hidden="1" x14ac:dyDescent="0.2">
      <c r="B330" s="210" t="s">
        <v>285</v>
      </c>
      <c r="C330" s="65">
        <f t="shared" si="156"/>
        <v>1423</v>
      </c>
      <c r="D330" s="66">
        <f t="shared" si="157"/>
        <v>317747439.63999999</v>
      </c>
      <c r="E330" s="65">
        <f t="shared" si="158"/>
        <v>1354</v>
      </c>
      <c r="F330" s="66">
        <f t="shared" si="159"/>
        <v>322088140.10000002</v>
      </c>
      <c r="G330" s="520">
        <f t="shared" si="162"/>
        <v>4.8489107519325371E-2</v>
      </c>
      <c r="H330" s="520">
        <f t="shared" si="162"/>
        <v>-1.366085109896698E-2</v>
      </c>
    </row>
    <row r="331" spans="1:12" hidden="1" x14ac:dyDescent="0.2">
      <c r="B331" s="210" t="s">
        <v>304</v>
      </c>
      <c r="C331" s="65">
        <f t="shared" si="156"/>
        <v>1508</v>
      </c>
      <c r="D331" s="66">
        <f t="shared" si="157"/>
        <v>375393188.15999997</v>
      </c>
      <c r="E331" s="65">
        <f t="shared" si="158"/>
        <v>1423</v>
      </c>
      <c r="F331" s="66">
        <f t="shared" si="159"/>
        <v>317747439.63999999</v>
      </c>
      <c r="G331" s="520">
        <f t="shared" si="162"/>
        <v>5.636604774535809E-2</v>
      </c>
      <c r="H331" s="520">
        <f t="shared" si="162"/>
        <v>0.15356098708810409</v>
      </c>
    </row>
    <row r="332" spans="1:12" hidden="1" x14ac:dyDescent="0.2">
      <c r="B332" s="211" t="s">
        <v>347</v>
      </c>
      <c r="C332" s="65">
        <f t="shared" si="156"/>
        <v>1622</v>
      </c>
      <c r="D332" s="66">
        <f t="shared" si="157"/>
        <v>431685187.31000006</v>
      </c>
      <c r="E332" s="65">
        <f t="shared" si="158"/>
        <v>1508</v>
      </c>
      <c r="F332" s="66">
        <f t="shared" si="159"/>
        <v>375393188.15999997</v>
      </c>
      <c r="G332" s="520">
        <f t="shared" ref="G332:H334" si="163">(C332-E332)/C332</f>
        <v>7.0283600493218246E-2</v>
      </c>
      <c r="H332" s="520">
        <f t="shared" si="163"/>
        <v>0.1304005808046777</v>
      </c>
    </row>
    <row r="333" spans="1:12" x14ac:dyDescent="0.2">
      <c r="B333" s="211" t="s">
        <v>369</v>
      </c>
      <c r="C333" s="65">
        <f t="shared" si="156"/>
        <v>2261</v>
      </c>
      <c r="D333" s="66">
        <f t="shared" si="157"/>
        <v>588639228.46000004</v>
      </c>
      <c r="E333" s="65">
        <f t="shared" si="158"/>
        <v>1622</v>
      </c>
      <c r="F333" s="66">
        <f t="shared" si="159"/>
        <v>431685187.31000006</v>
      </c>
      <c r="G333" s="520">
        <f t="shared" si="163"/>
        <v>0.28261831048208758</v>
      </c>
      <c r="H333" s="520">
        <f t="shared" si="163"/>
        <v>0.26663877220793403</v>
      </c>
    </row>
    <row r="334" spans="1:12" x14ac:dyDescent="0.2">
      <c r="B334" s="211" t="s">
        <v>394</v>
      </c>
      <c r="C334" s="65">
        <f t="shared" si="156"/>
        <v>3123</v>
      </c>
      <c r="D334" s="101">
        <f t="shared" si="157"/>
        <v>685497171.04999995</v>
      </c>
      <c r="E334" s="65">
        <f t="shared" si="158"/>
        <v>2261</v>
      </c>
      <c r="F334" s="101">
        <f t="shared" si="159"/>
        <v>588639228.46000004</v>
      </c>
      <c r="G334" s="533">
        <f t="shared" si="163"/>
        <v>0.27601665065642011</v>
      </c>
      <c r="H334" s="533">
        <f t="shared" si="163"/>
        <v>0.14129590417074839</v>
      </c>
    </row>
    <row r="335" spans="1:12" x14ac:dyDescent="0.2">
      <c r="B335" s="211" t="s">
        <v>419</v>
      </c>
      <c r="C335" s="65">
        <f t="shared" si="156"/>
        <v>3011</v>
      </c>
      <c r="D335" s="101">
        <f t="shared" si="157"/>
        <v>689011208.46000004</v>
      </c>
      <c r="E335" s="65">
        <f t="shared" si="158"/>
        <v>2339</v>
      </c>
      <c r="F335" s="101">
        <f t="shared" si="159"/>
        <v>596981384.50999999</v>
      </c>
      <c r="G335" s="521">
        <f t="shared" ref="G335:H337" si="164">(C335-E335)/C335</f>
        <v>0.22318166722019261</v>
      </c>
      <c r="H335" s="521">
        <f t="shared" si="164"/>
        <v>0.13356796351062955</v>
      </c>
    </row>
    <row r="336" spans="1:12" x14ac:dyDescent="0.2">
      <c r="B336" s="532" t="s">
        <v>535</v>
      </c>
      <c r="C336" s="65">
        <f t="shared" si="156"/>
        <v>3044</v>
      </c>
      <c r="D336" s="101">
        <f t="shared" si="157"/>
        <v>688221074.01999998</v>
      </c>
      <c r="E336" s="65">
        <f t="shared" si="158"/>
        <v>2383</v>
      </c>
      <c r="F336" s="101">
        <f t="shared" si="159"/>
        <v>609036112.06999993</v>
      </c>
      <c r="G336" s="534">
        <f t="shared" si="164"/>
        <v>0.21714848883048621</v>
      </c>
      <c r="H336" s="534">
        <f t="shared" si="164"/>
        <v>0.11505745019906045</v>
      </c>
    </row>
    <row r="337" spans="2:8" x14ac:dyDescent="0.2">
      <c r="B337" s="211" t="s">
        <v>545</v>
      </c>
      <c r="C337" s="65">
        <f t="shared" si="156"/>
        <v>2630</v>
      </c>
      <c r="D337" s="65">
        <f t="shared" si="157"/>
        <v>851303442.13999987</v>
      </c>
      <c r="E337" s="65">
        <f t="shared" si="158"/>
        <v>2594</v>
      </c>
      <c r="F337" s="65">
        <f t="shared" si="159"/>
        <v>695905760.70000005</v>
      </c>
      <c r="G337" s="535">
        <f t="shared" si="164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56"/>
        <v>2557</v>
      </c>
      <c r="D338" s="65">
        <f t="shared" si="157"/>
        <v>897510916.94000006</v>
      </c>
      <c r="E338" s="65">
        <f t="shared" si="158"/>
        <v>2813</v>
      </c>
      <c r="F338" s="65">
        <f t="shared" si="159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56"/>
        <v>2459</v>
      </c>
      <c r="D339" s="65">
        <f t="shared" si="157"/>
        <v>773917075.98900008</v>
      </c>
      <c r="E339" s="65">
        <f t="shared" si="158"/>
        <v>2625</v>
      </c>
      <c r="F339" s="65">
        <f t="shared" si="159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5">SUM(C294,I294)</f>
        <v>1727</v>
      </c>
      <c r="D340" s="101">
        <f t="shared" si="165"/>
        <v>473518556.80000001</v>
      </c>
      <c r="E340" s="65">
        <f t="shared" si="165"/>
        <v>2414</v>
      </c>
      <c r="F340" s="101">
        <f t="shared" si="165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5"/>
        <v>800</v>
      </c>
      <c r="D341" s="101">
        <f t="shared" si="165"/>
        <v>253583284.28999999</v>
      </c>
      <c r="E341" s="65">
        <f t="shared" si="165"/>
        <v>2422</v>
      </c>
      <c r="F341" s="101">
        <f t="shared" si="165"/>
        <v>710847604.87900007</v>
      </c>
      <c r="G341" s="576">
        <f>(C341-E341)/C341</f>
        <v>-2.0274999999999999</v>
      </c>
      <c r="H341" s="576">
        <f>(D341-F341)/D341</f>
        <v>-1.8032116031199783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Paula Middleton</cp:lastModifiedBy>
  <cp:lastPrinted>2025-03-03T15:18:43Z</cp:lastPrinted>
  <dcterms:created xsi:type="dcterms:W3CDTF">2005-08-04T16:28:51Z</dcterms:created>
  <dcterms:modified xsi:type="dcterms:W3CDTF">2025-06-02T20:04:34Z</dcterms:modified>
</cp:coreProperties>
</file>